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8625"/>
  </bookViews>
  <sheets>
    <sheet name="SEPTIEMBRE" sheetId="1" r:id="rId1"/>
    <sheet name="Hoja1" sheetId="2" r:id="rId2"/>
    <sheet name="Hoja2" sheetId="3" r:id="rId3"/>
  </sheets>
  <calcPr calcId="145621"/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R19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<sst xmlns="http://schemas.openxmlformats.org/spreadsheetml/2006/main" count="154" uniqueCount="86">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</sst>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4" fontId="8" fillId="3" borderId="3" xfId="8" applyNumberFormat="1" applyFont="1" applyFill="1" applyBorder="1"/>
    <xf numFmtId="9" fontId="8" fillId="3" borderId="3" xfId="2" applyFont="1" applyFill="1" applyBorder="1"/>
    <xf numFmtId="164" fontId="8" fillId="0" borderId="3" xfId="8" applyNumberFormat="1" applyFont="1" applyBorder="1"/>
    <xf numFmtId="9" fontId="8" fillId="0" borderId="3" xfId="2" applyFont="1" applyBorder="1"/>
    <xf numFmtId="164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98176"/>
        <c:axId val="60063744"/>
        <c:axId val="0"/>
      </c:bar3DChart>
      <c:catAx>
        <c:axId val="10129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60063744"/>
        <c:crosses val="autoZero"/>
        <c:auto val="1"/>
        <c:lblAlgn val="ctr"/>
        <c:lblOffset val="100"/>
        <c:noMultiLvlLbl val="0"/>
      </c:catAx>
      <c:valAx>
        <c:axId val="6006374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012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I1" zoomScaleNormal="100" workbookViewId="0">
      <selection activeCell="Q9" sqref="Q9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3.5" thickBot="1" x14ac:dyDescent="0.3">
      <c r="A4" s="50" t="s">
        <v>85</v>
      </c>
      <c r="B4" s="51"/>
      <c r="C4" s="51"/>
      <c r="D4" s="51"/>
      <c r="E4" s="5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52" t="s">
        <v>36</v>
      </c>
      <c r="B5" s="54" t="s">
        <v>35</v>
      </c>
      <c r="C5" s="54" t="s">
        <v>34</v>
      </c>
      <c r="D5" s="56" t="s">
        <v>33</v>
      </c>
      <c r="E5" s="54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53"/>
      <c r="B6" s="55"/>
      <c r="C6" s="55"/>
      <c r="D6" s="57"/>
      <c r="E6" s="55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1755580000</v>
      </c>
      <c r="H7" s="4">
        <v>300000000</v>
      </c>
      <c r="I7" s="4">
        <v>0</v>
      </c>
      <c r="J7" s="11">
        <f t="shared" ref="J7:J22" si="0">+F7+G7-H7-I7</f>
        <v>48686893000</v>
      </c>
      <c r="K7" s="11">
        <f>+J7-L7</f>
        <v>7939836767</v>
      </c>
      <c r="L7" s="11">
        <v>40747056233</v>
      </c>
      <c r="M7" s="11">
        <v>40746997641</v>
      </c>
      <c r="N7" s="11">
        <v>40746997641</v>
      </c>
      <c r="O7" s="11">
        <v>0</v>
      </c>
      <c r="P7" s="11">
        <f>+L7-M7</f>
        <v>58592</v>
      </c>
      <c r="Q7" s="11">
        <f t="shared" ref="Q7:Q22" si="1">+M7-N7</f>
        <v>0</v>
      </c>
      <c r="R7" s="10">
        <f t="shared" ref="R7:R23" si="2">+L7/J7</f>
        <v>0.8369204465974035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177000000</v>
      </c>
      <c r="H8" s="4">
        <v>0</v>
      </c>
      <c r="I8" s="4">
        <v>0</v>
      </c>
      <c r="J8" s="11">
        <f t="shared" si="0"/>
        <v>17363583000</v>
      </c>
      <c r="K8" s="11">
        <f t="shared" ref="K8:K22" si="3">+J8-L8</f>
        <v>1760775180</v>
      </c>
      <c r="L8" s="11">
        <v>15602807820</v>
      </c>
      <c r="M8" s="11">
        <v>15602761422</v>
      </c>
      <c r="N8" s="11">
        <v>15602761422</v>
      </c>
      <c r="O8" s="11">
        <v>0</v>
      </c>
      <c r="P8" s="11">
        <f t="shared" ref="P8:P22" si="4">+L8-M8</f>
        <v>46398</v>
      </c>
      <c r="Q8" s="11">
        <f t="shared" si="1"/>
        <v>0</v>
      </c>
      <c r="R8" s="10">
        <f t="shared" si="2"/>
        <v>0.89859378792959954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480580000</v>
      </c>
      <c r="I9" s="4">
        <v>0</v>
      </c>
      <c r="J9" s="11">
        <f t="shared" si="0"/>
        <v>4244602000</v>
      </c>
      <c r="K9" s="11">
        <f t="shared" si="3"/>
        <v>539946245</v>
      </c>
      <c r="L9" s="11">
        <v>3704655755</v>
      </c>
      <c r="M9" s="11">
        <v>3704655755</v>
      </c>
      <c r="N9" s="11">
        <v>3704130856</v>
      </c>
      <c r="O9" s="11">
        <v>0</v>
      </c>
      <c r="P9" s="11">
        <f t="shared" si="4"/>
        <v>0</v>
      </c>
      <c r="Q9" s="11">
        <f t="shared" si="1"/>
        <v>524899</v>
      </c>
      <c r="R9" s="10">
        <f t="shared" si="2"/>
        <v>0.8727922559052651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673420000</v>
      </c>
      <c r="H10" s="4">
        <v>0</v>
      </c>
      <c r="I10" s="4">
        <v>0</v>
      </c>
      <c r="J10" s="11">
        <f t="shared" si="0"/>
        <v>12679885000</v>
      </c>
      <c r="K10" s="11">
        <f t="shared" si="3"/>
        <v>2078811177</v>
      </c>
      <c r="L10" s="11">
        <v>10601073823</v>
      </c>
      <c r="M10" s="11">
        <v>10601073823</v>
      </c>
      <c r="N10" s="11">
        <v>10601073823</v>
      </c>
      <c r="O10" s="11">
        <v>0</v>
      </c>
      <c r="P10" s="11">
        <f t="shared" si="4"/>
        <v>0</v>
      </c>
      <c r="Q10" s="11">
        <f t="shared" si="1"/>
        <v>0</v>
      </c>
      <c r="R10" s="10">
        <f t="shared" si="2"/>
        <v>0.83605441397930658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191160000</v>
      </c>
      <c r="I11" s="4">
        <v>0</v>
      </c>
      <c r="J11" s="11">
        <f t="shared" si="0"/>
        <v>4557371000</v>
      </c>
      <c r="K11" s="11">
        <f t="shared" si="3"/>
        <v>496986723</v>
      </c>
      <c r="L11" s="11">
        <v>4060384277</v>
      </c>
      <c r="M11" s="11">
        <v>4060318774</v>
      </c>
      <c r="N11" s="11">
        <v>4060318774</v>
      </c>
      <c r="O11" s="11">
        <v>0</v>
      </c>
      <c r="P11" s="11">
        <f t="shared" si="4"/>
        <v>65503</v>
      </c>
      <c r="Q11" s="11">
        <f t="shared" si="1"/>
        <v>0</v>
      </c>
      <c r="R11" s="10">
        <f t="shared" si="2"/>
        <v>0.89094881171622853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202260000</v>
      </c>
      <c r="I12" s="4">
        <v>0</v>
      </c>
      <c r="J12" s="11">
        <f t="shared" si="0"/>
        <v>882097000</v>
      </c>
      <c r="K12" s="11">
        <f t="shared" si="3"/>
        <v>21712259</v>
      </c>
      <c r="L12" s="11">
        <v>860384741</v>
      </c>
      <c r="M12" s="11">
        <v>860384741</v>
      </c>
      <c r="N12" s="11">
        <v>860384741</v>
      </c>
      <c r="O12" s="11">
        <v>0</v>
      </c>
      <c r="P12" s="11">
        <f t="shared" si="4"/>
        <v>0</v>
      </c>
      <c r="Q12" s="11">
        <f t="shared" si="1"/>
        <v>0</v>
      </c>
      <c r="R12" s="10">
        <f t="shared" si="2"/>
        <v>0.97538563332604011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1395230045.4199982</v>
      </c>
      <c r="L13" s="4">
        <v>79549835248.580002</v>
      </c>
      <c r="M13" s="4">
        <v>67295000862.43</v>
      </c>
      <c r="N13" s="4">
        <v>67291591892.43</v>
      </c>
      <c r="O13" s="11">
        <v>0</v>
      </c>
      <c r="P13" s="11">
        <f t="shared" si="4"/>
        <v>12254834386.150002</v>
      </c>
      <c r="Q13" s="11">
        <f t="shared" si="1"/>
        <v>3408970</v>
      </c>
      <c r="R13" s="10">
        <f t="shared" si="2"/>
        <v>0.98276324763773559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300000000</v>
      </c>
      <c r="H15" s="4">
        <v>0</v>
      </c>
      <c r="I15" s="4">
        <v>0</v>
      </c>
      <c r="J15" s="11">
        <f t="shared" si="0"/>
        <v>700000000</v>
      </c>
      <c r="K15" s="11">
        <f t="shared" si="3"/>
        <v>15824721</v>
      </c>
      <c r="L15" s="4">
        <v>684175279</v>
      </c>
      <c r="M15" s="4">
        <v>657681639</v>
      </c>
      <c r="N15" s="4">
        <v>657681639</v>
      </c>
      <c r="O15" s="11">
        <v>0</v>
      </c>
      <c r="P15" s="11">
        <f t="shared" si="4"/>
        <v>26493640</v>
      </c>
      <c r="Q15" s="11">
        <f t="shared" si="1"/>
        <v>0</v>
      </c>
      <c r="R15" s="10">
        <f t="shared" si="2"/>
        <v>0.9773932557142857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374947220.88999939</v>
      </c>
      <c r="L16" s="4">
        <v>15627867779.110001</v>
      </c>
      <c r="M16" s="4">
        <v>15190321635.92</v>
      </c>
      <c r="N16" s="4">
        <v>15182918529.92</v>
      </c>
      <c r="O16" s="11">
        <v>0</v>
      </c>
      <c r="P16" s="11">
        <f t="shared" si="4"/>
        <v>437546143.19000053</v>
      </c>
      <c r="Q16" s="11">
        <f t="shared" si="1"/>
        <v>7403106</v>
      </c>
      <c r="R16" s="10">
        <f t="shared" si="2"/>
        <v>0.97656992092391248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2174759.8200000525</v>
      </c>
      <c r="L17" s="4">
        <v>742259240.17999995</v>
      </c>
      <c r="M17" s="4">
        <v>735966040.17999995</v>
      </c>
      <c r="N17" s="4">
        <v>733655794.13</v>
      </c>
      <c r="O17" s="11">
        <v>0</v>
      </c>
      <c r="P17" s="11">
        <f t="shared" si="4"/>
        <v>6293200</v>
      </c>
      <c r="Q17" s="11">
        <f t="shared" si="1"/>
        <v>2310246.0499999523</v>
      </c>
      <c r="R17" s="10">
        <f t="shared" si="2"/>
        <v>0.99707863985255907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 t="e">
        <f t="shared" si="2"/>
        <v>#DIV/0!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16450142</v>
      </c>
      <c r="L20" s="4">
        <v>694736082</v>
      </c>
      <c r="M20" s="4">
        <v>0</v>
      </c>
      <c r="N20" s="4">
        <v>0</v>
      </c>
      <c r="O20" s="11">
        <v>0</v>
      </c>
      <c r="P20" s="11">
        <f t="shared" si="4"/>
        <v>694736082</v>
      </c>
      <c r="Q20" s="11">
        <f t="shared" si="1"/>
        <v>0</v>
      </c>
      <c r="R20" s="10">
        <f t="shared" si="2"/>
        <v>0.97686943103667312</v>
      </c>
    </row>
    <row r="21" spans="1:18" ht="23.25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>
        <v>0</v>
      </c>
    </row>
    <row r="22" spans="1:18" ht="23.25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570360388</v>
      </c>
      <c r="L22" s="4">
        <v>5352494462</v>
      </c>
      <c r="M22" s="4">
        <v>2214379569.02</v>
      </c>
      <c r="N22" s="4">
        <v>2214379569.02</v>
      </c>
      <c r="O22" s="11">
        <v>0</v>
      </c>
      <c r="P22" s="11">
        <f t="shared" si="4"/>
        <v>3138114892.98</v>
      </c>
      <c r="Q22" s="11">
        <f t="shared" si="1"/>
        <v>0</v>
      </c>
      <c r="R22" s="10">
        <f t="shared" si="2"/>
        <v>0.90370177854350087</v>
      </c>
    </row>
    <row r="23" spans="1:18" ht="15" customHeight="1" thickBot="1" x14ac:dyDescent="0.3">
      <c r="A23" s="43" t="s">
        <v>0</v>
      </c>
      <c r="B23" s="44"/>
      <c r="C23" s="44"/>
      <c r="D23" s="44"/>
      <c r="E23" s="45"/>
      <c r="F23" s="3">
        <f t="shared" ref="F23:Q23" si="5">SUM(F7:F22)</f>
        <v>191733273368</v>
      </c>
      <c r="G23" s="3">
        <f t="shared" si="5"/>
        <v>5258484850</v>
      </c>
      <c r="H23" s="3">
        <f t="shared" si="5"/>
        <v>3526484850</v>
      </c>
      <c r="I23" s="3">
        <f t="shared" si="5"/>
        <v>0</v>
      </c>
      <c r="J23" s="3">
        <f t="shared" si="5"/>
        <v>193465273368</v>
      </c>
      <c r="K23" s="3">
        <f t="shared" si="5"/>
        <v>15213701628.129997</v>
      </c>
      <c r="L23" s="3">
        <f t="shared" si="5"/>
        <v>178251571739.87</v>
      </c>
      <c r="M23" s="3">
        <f>SUM(M7:M22)</f>
        <v>161693382902.54999</v>
      </c>
      <c r="N23" s="3">
        <f t="shared" si="5"/>
        <v>161679735681.5</v>
      </c>
      <c r="O23" s="3">
        <f t="shared" si="5"/>
        <v>0</v>
      </c>
      <c r="P23" s="3">
        <f t="shared" si="5"/>
        <v>16558188837.320002</v>
      </c>
      <c r="Q23" s="3">
        <f t="shared" si="5"/>
        <v>13647221.049999952</v>
      </c>
      <c r="R23" s="2">
        <f t="shared" si="2"/>
        <v>0.92136210616366654</v>
      </c>
    </row>
    <row r="24" spans="1:18" x14ac:dyDescent="0.25">
      <c r="L24" s="9"/>
      <c r="N24" s="9"/>
    </row>
    <row r="27" spans="1:18" x14ac:dyDescent="0.25">
      <c r="F27" s="42"/>
      <c r="G27" s="42"/>
      <c r="H27" s="9"/>
    </row>
    <row r="28" spans="1:18" x14ac:dyDescent="0.25">
      <c r="F28" s="42"/>
    </row>
    <row r="32" spans="1:18" x14ac:dyDescent="0.25">
      <c r="F32" s="9"/>
    </row>
    <row r="33" spans="6:6" x14ac:dyDescent="0.25">
      <c r="F33" s="41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154832.86777911001</v>
      </c>
      <c r="U6" s="38">
        <f>+T6/S6</f>
        <v>0.88119543832932812</v>
      </c>
      <c r="V6" s="29">
        <f>SUM(V7:V10)</f>
        <v>150063.32163592</v>
      </c>
      <c r="W6" s="35">
        <f>+V6/T6</f>
        <v>0.96919551893856026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+SEPTIEMBRE!L16/1000000</f>
        <v>15627.86777911</v>
      </c>
      <c r="U8" s="39">
        <f t="shared" si="1"/>
        <v>0.4297388445242688</v>
      </c>
      <c r="V8" s="31">
        <f>+SEPTIEMBRE!M16/1000000</f>
        <v>15190.32163592</v>
      </c>
      <c r="W8" s="36">
        <f t="shared" si="2"/>
        <v>0.97200218549488404</v>
      </c>
      <c r="Y8" s="25" t="s">
        <v>5</v>
      </c>
      <c r="Z8" s="31">
        <v>36365.964999999997</v>
      </c>
      <c r="AA8" s="31" t="e">
        <f>+SEPTIEMBRE!#REF!/1000000</f>
        <v>#REF!</v>
      </c>
      <c r="AB8" s="39" t="e">
        <f t="shared" si="3"/>
        <v>#REF!</v>
      </c>
      <c r="AC8" s="31" t="e">
        <f>+SEPTIEMBRE!#REF!/1000000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5352.4944619999997</v>
      </c>
      <c r="U11" s="38">
        <f t="shared" si="1"/>
        <v>0.80682262926851456</v>
      </c>
      <c r="V11" s="29">
        <f>+V12</f>
        <v>2214.37956902</v>
      </c>
      <c r="W11" s="35">
        <f t="shared" si="2"/>
        <v>0.41370982907894133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+SEPTIEMBRE!J22/1000000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+SEPTIEMBRE!L22/1000000</f>
        <v>5352.4944619999997</v>
      </c>
      <c r="U12" s="39">
        <f t="shared" si="1"/>
        <v>0.80682262926851456</v>
      </c>
      <c r="V12" s="31">
        <f>+SEPTIEMBRE!M22/1000000</f>
        <v>2214.37956902</v>
      </c>
      <c r="W12" s="36">
        <f t="shared" si="2"/>
        <v>0.41370982907894133</v>
      </c>
      <c r="Y12" s="27" t="s">
        <v>49</v>
      </c>
      <c r="Z12" s="31">
        <v>6634.0410739999998</v>
      </c>
      <c r="AA12" s="31" t="e">
        <f>+SEPTIEMBRE!#REF!/1000000</f>
        <v>#REF!</v>
      </c>
      <c r="AB12" s="39" t="e">
        <f t="shared" si="3"/>
        <v>#REF!</v>
      </c>
      <c r="AC12" s="31" t="e">
        <f>+SEPTIEMBRE!#REF!/1000000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160185.36224111001</v>
      </c>
      <c r="U13" s="40">
        <f t="shared" si="1"/>
        <v>0.87848957333155608</v>
      </c>
      <c r="V13" s="33">
        <f>+V6+V11</f>
        <v>152277.70120494001</v>
      </c>
      <c r="W13" s="37">
        <f t="shared" si="2"/>
        <v>0.95063430936799687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2019-12-05T20:45:59Z</dcterms:modified>
</cp:coreProperties>
</file>